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80" windowHeight="5820" tabRatio="375" activeTab="0"/>
  </bookViews>
  <sheets>
    <sheet name="使い方" sheetId="1" r:id="rId1"/>
    <sheet name="単質計算表" sheetId="2" r:id="rId2"/>
  </sheets>
  <definedNames>
    <definedName name="DBコイル幅">'使い方'!#REF!</definedName>
    <definedName name="DB加工賃">'使い方'!$K$2:$K$5</definedName>
    <definedName name="DB外注先">'使い方'!#REF!</definedName>
    <definedName name="DB巾公差">'使い方'!$M$2:$M$5</definedName>
    <definedName name="DB梱包">'使い方'!$O$2:$O$5</definedName>
    <definedName name="DB製品幅">'使い方'!$H$2:$H$9</definedName>
    <definedName name="DB担当者">'使い方'!$J$2:$J$5</definedName>
    <definedName name="DB注意事項">'使い方'!$P$2:$P$5</definedName>
    <definedName name="DB長さ">'使い方'!$I$2:$I$9</definedName>
    <definedName name="DB長さ公差">'使い方'!$N$2:$N$5</definedName>
    <definedName name="DB得意先名">'使い方'!#REF!</definedName>
    <definedName name="DB板厚">'使い方'!$G$2:$G$9</definedName>
    <definedName name="DB品名規格">'使い方'!$D$2:$D$15</definedName>
    <definedName name="_xlnm.Print_Area" localSheetId="1">'単質計算表'!$A$1:$S$19</definedName>
  </definedNames>
  <calcPr fullCalcOnLoad="1"/>
</workbook>
</file>

<file path=xl/sharedStrings.xml><?xml version="1.0" encoding="utf-8"?>
<sst xmlns="http://schemas.openxmlformats.org/spreadsheetml/2006/main" count="63" uniqueCount="58">
  <si>
    <t>品名規格</t>
  </si>
  <si>
    <t>長さ</t>
  </si>
  <si>
    <t>目付量</t>
  </si>
  <si>
    <t>コード</t>
  </si>
  <si>
    <t>板厚</t>
  </si>
  <si>
    <t>製品幅</t>
  </si>
  <si>
    <t>品名規格</t>
  </si>
  <si>
    <t>コード</t>
  </si>
  <si>
    <t>板厚</t>
  </si>
  <si>
    <t>幅</t>
  </si>
  <si>
    <t>ｘ</t>
  </si>
  <si>
    <t>枚数</t>
  </si>
  <si>
    <t>単質</t>
  </si>
  <si>
    <t>質量</t>
  </si>
  <si>
    <t>SPCC-SD</t>
  </si>
  <si>
    <t>SGCC　Z18</t>
  </si>
  <si>
    <t>鋼板の質量の計算方法</t>
  </si>
  <si>
    <t>計算順序</t>
  </si>
  <si>
    <t>計算方法</t>
  </si>
  <si>
    <t>結果の桁数</t>
  </si>
  <si>
    <t>7.85（厚さ１ｍｍ、面積１㎡の質量）</t>
  </si>
  <si>
    <t>-</t>
  </si>
  <si>
    <t>単位質量　（㎏／㎡）</t>
  </si>
  <si>
    <t>基本質量　（㎏／mm・㎡）</t>
  </si>
  <si>
    <t>基本質量（㎏／mm・㎡） Ｘ 厚さ（ｍｍ）</t>
  </si>
  <si>
    <t>に丸める</t>
  </si>
  <si>
    <t>有効数字４桁の数値</t>
  </si>
  <si>
    <t>鋼板の面積　（㎡）</t>
  </si>
  <si>
    <t>幅（㎡） Ｘ 長さ（㎡）</t>
  </si>
  <si>
    <t>有効数字３桁の数値</t>
  </si>
  <si>
    <t>１枚の質量　（㎏）</t>
  </si>
  <si>
    <t>単位質量（㎏／㎡） Ｘ 面積（㎡）</t>
  </si>
  <si>
    <t>数値の丸め方</t>
  </si>
  <si>
    <t>丸め方は「JIS Z 8401」</t>
  </si>
  <si>
    <t>数値を小数点以下２桁までの数値に丸める場合</t>
  </si>
  <si>
    <t>この数字が４以下なら切り捨てます</t>
  </si>
  <si>
    <t>この数字が６以上のとき及びこの数字が５で、それ以下</t>
  </si>
  <si>
    <t>に０以外の数字があるときには切り上げます</t>
  </si>
  <si>
    <t>例：0.9245　⇒　0.92</t>
  </si>
  <si>
    <t>例：0.9265　⇒　0.93</t>
  </si>
  <si>
    <t>例：0.9251　⇒　0.93</t>
  </si>
  <si>
    <t>この数字が５で、それ以下が０であるときは</t>
  </si>
  <si>
    <t>次のようにします</t>
  </si>
  <si>
    <t>（１）この数字の前が０．２．４．６．８ならば切り捨てます</t>
  </si>
  <si>
    <t>（２）この数字の前が１，３，５，７，９ならば切り上げます</t>
  </si>
  <si>
    <t>例：0.9250　⇒　0.92</t>
  </si>
  <si>
    <t>例：0.9150　⇒　0.92</t>
  </si>
  <si>
    <t>丸め方の注意</t>
  </si>
  <si>
    <t>この丸め方は、元の数値を一段階で丸めなければなりません。</t>
  </si>
  <si>
    <t>例えば、0.9147を小数点以下2桁までの数値に丸めれば0.91となります。</t>
  </si>
  <si>
    <t>しかし、これを 0.9147　⇒　0.915　⇒　0.92　としてはいけません。</t>
  </si>
  <si>
    <t>右の表に単質計算に品名規格と目付量を入れてください。</t>
  </si>
  <si>
    <t>項目は単質計算表でリストで使用できます。</t>
  </si>
  <si>
    <t>＊＊＊使用方法＊＊＊</t>
  </si>
  <si>
    <t>単質の計算は『単質計算表』のシートで行います。</t>
  </si>
  <si>
    <t>HOT SPHC</t>
  </si>
  <si>
    <t>酸洗　SPHC</t>
  </si>
  <si>
    <t>HOT SPHC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</si>
</sst>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分割&quot;"/>
    <numFmt numFmtId="178" formatCode="0&quot;㎏&quot;"/>
    <numFmt numFmtId="179" formatCode="0.0%"/>
    <numFmt numFmtId="180" formatCode="&quot;ｘ　&quot;#,##0"/>
    <numFmt numFmtId="181" formatCode="#,##0&quot;K&quot;;[Red]\-#,##0"/>
    <numFmt numFmtId="182" formatCode="m/d"/>
    <numFmt numFmtId="183" formatCode="#,##0&quot;セット&quot;"/>
    <numFmt numFmtId="184" formatCode="#,##0&quot;ミリ&quot;"/>
    <numFmt numFmtId="185" formatCode="General&quot;殿&quot;"/>
    <numFmt numFmtId="186" formatCode="m&quot;月&quot;d&quot;日&quot;&quot;加工&quot;"/>
    <numFmt numFmtId="187" formatCode="#&quot;ロ&quot;&quot;ス&quot;##0&quot;ミリ&quot;"/>
    <numFmt numFmtId="188" formatCode="m/d&quot;加工&quot;"/>
    <numFmt numFmtId="189" formatCode="#,##0.00&quot; x&quot;"/>
    <numFmt numFmtId="190" formatCode="General&quot;セット目&quot;"/>
    <numFmt numFmtId="191" formatCode="#&quot;－&quot;##0&quot;本&quot;"/>
    <numFmt numFmtId="192" formatCode="&quot;ロ&quot;&quot;ス&quot;####0&quot;ミリ&quot;"/>
    <numFmt numFmtId="193" formatCode="0.00_);[Red]\(0.00\)"/>
    <numFmt numFmtId="194" formatCode="#,##0.00_ ;[Red]\-#,##0.00\ "/>
    <numFmt numFmtId="195" formatCode="#,##0.00_ "/>
    <numFmt numFmtId="196" formatCode="General&quot; ｘ Ｈ =&quot;"/>
    <numFmt numFmtId="197" formatCode="General&quot;本取&quot;"/>
    <numFmt numFmtId="198" formatCode="&quot;ロ&quot;&quot;ス&quot;\ ####0\ &quot;ミリ&quot;"/>
    <numFmt numFmtId="199" formatCode="#,##0&quot; ㎏&quot;"/>
    <numFmt numFmtId="200" formatCode="&quot;ｘ&quot;\ General&quot; Ｈ &quot;"/>
    <numFmt numFmtId="201" formatCode="\-\ General"/>
    <numFmt numFmtId="202" formatCode="&quot;ｘ　　&quot;###0"/>
    <numFmt numFmtId="203" formatCode="#.0&quot;－&quot;##0&quot;本&quot;"/>
    <numFmt numFmtId="204" formatCode="#.&quot;－&quot;##0&quot;本&quot;"/>
    <numFmt numFmtId="205" formatCode="&quot;ｘ　&quot;###0"/>
    <numFmt numFmtId="206" formatCode="General&quot;枚&quot;"/>
    <numFmt numFmtId="207" formatCode="aaa"/>
    <numFmt numFmtId="208" formatCode="\(aaa\)"/>
    <numFmt numFmtId="209" formatCode="0.00_ "/>
    <numFmt numFmtId="210" formatCode="\(General\)"/>
    <numFmt numFmtId="211" formatCode="mmm\-yyyy"/>
    <numFmt numFmtId="212" formatCode="#,##0_ ;[Red]\-#,##0\ "/>
    <numFmt numFmtId="213" formatCode="0.0_ "/>
    <numFmt numFmtId="214" formatCode="0_ "/>
    <numFmt numFmtId="215" formatCode="[&lt;=999]000;000\-00"/>
    <numFmt numFmtId="216" formatCode="0_);[Red]\(0\)"/>
    <numFmt numFmtId="217" formatCode="#,##0&quot;“&quot;&quot;㎏&quot;"/>
    <numFmt numFmtId="218" formatCode="#,##0&quot;㎏&quot;"/>
    <numFmt numFmtId="219" formatCode="#,##0&quot;　㎏&quot;"/>
    <numFmt numFmtId="220" formatCode="#,##0_);\(#,##0\)"/>
    <numFmt numFmtId="221" formatCode="\(#,##0\)_);\(#,##0\)"/>
    <numFmt numFmtId="222" formatCode="0.0"/>
    <numFmt numFmtId="223" formatCode="General&quot;ｍｍ&quot;"/>
    <numFmt numFmtId="224" formatCode="&quot;’&quot;&quot;計&quot;&quot;’&quot;#,##0&quot;㎏&quot;"/>
    <numFmt numFmtId="225" formatCode="&quot;計&quot;#,##0&quot;㎏&quot;"/>
    <numFmt numFmtId="226" formatCode="&quot;50&quot;\-&quot;&quot;&quot;0&quot;&quot;&quot;"/>
    <numFmt numFmtId="227" formatCode="&quot;50&quot;\-&quot;&quot;&quot;　&quot;&quot;&quot;"/>
    <numFmt numFmtId="228" formatCode="&quot;50&quot;\-&quot;&quot;General&quot;&quot;"/>
    <numFmt numFmtId="229" formatCode="&quot;50&quot;\-&quot;&quot;&quot;〔&quot;&quot;文&quot;&quot;字&quot;&quot;列&quot;&quot;〕&quot;&quot;&quot;"/>
    <numFmt numFmtId="230" formatCode="General&quot;枚梱包&quot;"/>
    <numFmt numFmtId="231" formatCode="General&quot;ｍ/ｍ&quot;"/>
    <numFmt numFmtId="232" formatCode="0.0_);[Red]\(0.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u val="single"/>
      <sz val="16"/>
      <name val="ＭＳ Ｐ明朝"/>
      <family val="1"/>
    </font>
    <font>
      <sz val="12"/>
      <name val="ＭＳ Ｐゴシック"/>
      <family val="3"/>
    </font>
    <font>
      <sz val="11"/>
      <name val="Georgia"/>
      <family val="1"/>
    </font>
    <font>
      <u val="single"/>
      <sz val="1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1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18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textRotation="255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21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91" fontId="7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9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189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92" fontId="7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 textRotation="255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3" xfId="0" applyNumberFormat="1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38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 applyProtection="1">
      <alignment horizontal="distributed" vertical="center"/>
      <protection/>
    </xf>
    <xf numFmtId="38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shrinkToFit="1"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shrinkToFit="1"/>
      <protection locked="0"/>
    </xf>
    <xf numFmtId="0" fontId="4" fillId="0" borderId="11" xfId="0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shrinkToFit="1"/>
      <protection/>
    </xf>
    <xf numFmtId="0" fontId="0" fillId="0" borderId="14" xfId="0" applyFill="1" applyBorder="1" applyAlignment="1" applyProtection="1">
      <alignment horizontal="center" shrinkToFit="1"/>
      <protection/>
    </xf>
    <xf numFmtId="0" fontId="0" fillId="0" borderId="15" xfId="0" applyFill="1" applyBorder="1" applyAlignment="1" applyProtection="1">
      <alignment horizontal="center" shrinkToFit="1"/>
      <protection/>
    </xf>
    <xf numFmtId="49" fontId="0" fillId="0" borderId="16" xfId="0" applyNumberFormat="1" applyFill="1" applyBorder="1" applyAlignment="1" applyProtection="1">
      <alignment horizontal="center" shrinkToFi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shrinkToFit="1"/>
      <protection/>
    </xf>
    <xf numFmtId="0" fontId="0" fillId="0" borderId="0" xfId="0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95250</xdr:rowOff>
    </xdr:from>
    <xdr:to>
      <xdr:col>1</xdr:col>
      <xdr:colOff>123825</xdr:colOff>
      <xdr:row>23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161925" y="3705225"/>
          <a:ext cx="1571625" cy="3143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○．○○○○</a:t>
          </a:r>
        </a:p>
      </xdr:txBody>
    </xdr:sp>
    <xdr:clientData/>
  </xdr:twoCellAnchor>
  <xdr:twoCellAnchor>
    <xdr:from>
      <xdr:col>0</xdr:col>
      <xdr:colOff>1552575</xdr:colOff>
      <xdr:row>34</xdr:row>
      <xdr:rowOff>9525</xdr:rowOff>
    </xdr:from>
    <xdr:to>
      <xdr:col>0</xdr:col>
      <xdr:colOff>1600200</xdr:colOff>
      <xdr:row>36</xdr:row>
      <xdr:rowOff>0</xdr:rowOff>
    </xdr:to>
    <xdr:sp>
      <xdr:nvSpPr>
        <xdr:cNvPr id="2" name="左中かっこ 5"/>
        <xdr:cNvSpPr>
          <a:spLocks/>
        </xdr:cNvSpPr>
      </xdr:nvSpPr>
      <xdr:spPr>
        <a:xfrm>
          <a:off x="1552575" y="5848350"/>
          <a:ext cx="47625" cy="333375"/>
        </a:xfrm>
        <a:prstGeom prst="leftBrace">
          <a:avLst>
            <a:gd name="adj" fmla="val -48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981075</xdr:colOff>
      <xdr:row>21</xdr:row>
      <xdr:rowOff>95250</xdr:rowOff>
    </xdr:from>
    <xdr:to>
      <xdr:col>1</xdr:col>
      <xdr:colOff>400050</xdr:colOff>
      <xdr:row>34</xdr:row>
      <xdr:rowOff>161925</xdr:rowOff>
    </xdr:to>
    <xdr:grpSp>
      <xdr:nvGrpSpPr>
        <xdr:cNvPr id="3" name="グループ化 20"/>
        <xdr:cNvGrpSpPr>
          <a:grpSpLocks/>
        </xdr:cNvGrpSpPr>
      </xdr:nvGrpSpPr>
      <xdr:grpSpPr>
        <a:xfrm>
          <a:off x="981075" y="3705225"/>
          <a:ext cx="1028700" cy="2295525"/>
          <a:chOff x="981075" y="4391025"/>
          <a:chExt cx="1028630" cy="2295525"/>
        </a:xfrm>
        <a:solidFill>
          <a:srgbClr val="FFFFFF"/>
        </a:solidFill>
      </xdr:grpSpPr>
      <xdr:sp>
        <xdr:nvSpPr>
          <xdr:cNvPr id="4" name="直線コネクタ 3"/>
          <xdr:cNvSpPr>
            <a:spLocks/>
          </xdr:cNvSpPr>
        </xdr:nvSpPr>
        <xdr:spPr>
          <a:xfrm rot="5400000">
            <a:off x="894928" y="4552860"/>
            <a:ext cx="3237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矢印コネクタ 7"/>
          <xdr:cNvSpPr>
            <a:spLocks/>
          </xdr:cNvSpPr>
        </xdr:nvSpPr>
        <xdr:spPr>
          <a:xfrm rot="5400000" flipH="1" flipV="1">
            <a:off x="-28267" y="5657581"/>
            <a:ext cx="203823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13"/>
          <xdr:cNvSpPr>
            <a:spLocks/>
          </xdr:cNvSpPr>
        </xdr:nvSpPr>
        <xdr:spPr>
          <a:xfrm>
            <a:off x="981075" y="6686550"/>
            <a:ext cx="5390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矢印コネクタ 16"/>
          <xdr:cNvSpPr>
            <a:spLocks/>
          </xdr:cNvSpPr>
        </xdr:nvSpPr>
        <xdr:spPr>
          <a:xfrm rot="5400000" flipH="1" flipV="1">
            <a:off x="308609" y="5462461"/>
            <a:ext cx="164786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17"/>
          <xdr:cNvSpPr>
            <a:spLocks/>
          </xdr:cNvSpPr>
        </xdr:nvSpPr>
        <xdr:spPr>
          <a:xfrm>
            <a:off x="1132284" y="6286555"/>
            <a:ext cx="397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18"/>
          <xdr:cNvSpPr>
            <a:spLocks/>
          </xdr:cNvSpPr>
        </xdr:nvSpPr>
        <xdr:spPr>
          <a:xfrm>
            <a:off x="1132284" y="5400482"/>
            <a:ext cx="397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9"/>
          <xdr:cNvSpPr>
            <a:spLocks/>
          </xdr:cNvSpPr>
        </xdr:nvSpPr>
        <xdr:spPr>
          <a:xfrm>
            <a:off x="1132284" y="4886285"/>
            <a:ext cx="3970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21.125" style="91" customWidth="1"/>
    <col min="2" max="2" width="30.625" style="91" bestFit="1" customWidth="1"/>
    <col min="3" max="3" width="18.625" style="91" bestFit="1" customWidth="1"/>
    <col min="4" max="4" width="14.625" style="91" customWidth="1"/>
    <col min="5" max="5" width="8.625" style="89" customWidth="1"/>
    <col min="6" max="6" width="9.00390625" style="91" customWidth="1"/>
    <col min="7" max="7" width="6.625" style="91" customWidth="1"/>
    <col min="8" max="8" width="9.625" style="91" customWidth="1"/>
    <col min="9" max="9" width="9.625" style="89" customWidth="1"/>
    <col min="10" max="12" width="9.00390625" style="89" customWidth="1"/>
    <col min="13" max="16" width="9.00390625" style="91" customWidth="1"/>
    <col min="17" max="16384" width="9.00390625" style="91" customWidth="1"/>
  </cols>
  <sheetData>
    <row r="1" spans="3:16" s="81" customFormat="1" ht="13.5">
      <c r="C1" s="82"/>
      <c r="D1" s="83" t="s">
        <v>0</v>
      </c>
      <c r="E1" s="84" t="s">
        <v>3</v>
      </c>
      <c r="F1" s="85" t="s">
        <v>2</v>
      </c>
      <c r="G1" s="86" t="s">
        <v>4</v>
      </c>
      <c r="H1" s="87" t="s">
        <v>5</v>
      </c>
      <c r="I1" s="88" t="s">
        <v>1</v>
      </c>
      <c r="J1" s="89"/>
      <c r="K1" s="89"/>
      <c r="L1" s="90"/>
      <c r="M1" s="91"/>
      <c r="N1" s="91"/>
      <c r="O1" s="91"/>
      <c r="P1" s="91"/>
    </row>
    <row r="2" spans="1:9" ht="14.25">
      <c r="A2" s="82" t="s">
        <v>53</v>
      </c>
      <c r="B2" s="92" t="s">
        <v>51</v>
      </c>
      <c r="D2" s="70" t="s">
        <v>55</v>
      </c>
      <c r="E2" s="71"/>
      <c r="F2" s="72">
        <v>0</v>
      </c>
      <c r="G2" s="73">
        <v>1.6</v>
      </c>
      <c r="H2" s="74">
        <v>914</v>
      </c>
      <c r="I2" s="75">
        <v>1829</v>
      </c>
    </row>
    <row r="3" spans="2:9" ht="13.5">
      <c r="B3" s="92" t="s">
        <v>52</v>
      </c>
      <c r="D3" s="76" t="s">
        <v>14</v>
      </c>
      <c r="E3" s="71"/>
      <c r="F3" s="72">
        <v>0</v>
      </c>
      <c r="G3" s="73"/>
      <c r="H3" s="77"/>
      <c r="I3" s="75"/>
    </row>
    <row r="4" spans="2:9" ht="13.5">
      <c r="B4" s="91" t="s">
        <v>54</v>
      </c>
      <c r="D4" s="76" t="s">
        <v>56</v>
      </c>
      <c r="E4" s="71"/>
      <c r="F4" s="72">
        <v>0</v>
      </c>
      <c r="G4" s="73"/>
      <c r="H4" s="74"/>
      <c r="I4" s="75"/>
    </row>
    <row r="5" spans="4:9" ht="13.5">
      <c r="D5" s="76" t="s">
        <v>15</v>
      </c>
      <c r="E5" s="71"/>
      <c r="F5" s="72">
        <v>0.244</v>
      </c>
      <c r="G5" s="73"/>
      <c r="H5" s="77"/>
      <c r="I5" s="75"/>
    </row>
    <row r="6" spans="1:9" ht="13.5">
      <c r="A6" s="103" t="s">
        <v>16</v>
      </c>
      <c r="D6" s="73"/>
      <c r="E6" s="78"/>
      <c r="F6" s="79"/>
      <c r="G6" s="73"/>
      <c r="H6" s="74"/>
      <c r="I6" s="80"/>
    </row>
    <row r="7" spans="1:9" ht="13.5">
      <c r="A7" s="103"/>
      <c r="D7" s="73"/>
      <c r="E7" s="78"/>
      <c r="F7" s="79"/>
      <c r="G7" s="73"/>
      <c r="H7" s="74"/>
      <c r="I7" s="80"/>
    </row>
    <row r="8" spans="1:9" ht="13.5">
      <c r="A8" s="104" t="s">
        <v>17</v>
      </c>
      <c r="B8" s="105" t="s">
        <v>18</v>
      </c>
      <c r="C8" s="106" t="s">
        <v>19</v>
      </c>
      <c r="D8" s="73"/>
      <c r="E8" s="78"/>
      <c r="F8" s="79"/>
      <c r="G8" s="73"/>
      <c r="H8" s="74"/>
      <c r="I8" s="80"/>
    </row>
    <row r="9" spans="1:9" ht="13.5">
      <c r="A9" s="102"/>
      <c r="B9" s="100"/>
      <c r="C9" s="101"/>
      <c r="D9" s="73"/>
      <c r="E9" s="78"/>
      <c r="F9" s="79"/>
      <c r="G9" s="73"/>
      <c r="H9" s="74"/>
      <c r="I9" s="80"/>
    </row>
    <row r="10" spans="1:9" ht="13.5">
      <c r="A10" s="102" t="s">
        <v>23</v>
      </c>
      <c r="B10" s="100" t="s">
        <v>20</v>
      </c>
      <c r="C10" s="101" t="s">
        <v>21</v>
      </c>
      <c r="D10" s="73"/>
      <c r="E10" s="78"/>
      <c r="F10" s="79"/>
      <c r="G10" s="73"/>
      <c r="H10" s="74"/>
      <c r="I10" s="80"/>
    </row>
    <row r="11" spans="1:9" ht="13.5">
      <c r="A11" s="102"/>
      <c r="B11" s="100"/>
      <c r="C11" s="101"/>
      <c r="D11" s="73"/>
      <c r="E11" s="78"/>
      <c r="F11" s="79"/>
      <c r="G11" s="73"/>
      <c r="H11" s="74"/>
      <c r="I11" s="80"/>
    </row>
    <row r="12" spans="1:9" ht="13.5">
      <c r="A12" s="102" t="s">
        <v>22</v>
      </c>
      <c r="B12" s="100" t="s">
        <v>24</v>
      </c>
      <c r="C12" s="93" t="s">
        <v>26</v>
      </c>
      <c r="D12" s="73"/>
      <c r="E12" s="78"/>
      <c r="F12" s="79"/>
      <c r="G12" s="73"/>
      <c r="H12" s="74"/>
      <c r="I12" s="80"/>
    </row>
    <row r="13" spans="1:9" ht="13.5">
      <c r="A13" s="102"/>
      <c r="B13" s="100"/>
      <c r="C13" s="94" t="s">
        <v>25</v>
      </c>
      <c r="D13" s="73"/>
      <c r="E13" s="78"/>
      <c r="F13" s="79"/>
      <c r="G13" s="73"/>
      <c r="H13" s="74"/>
      <c r="I13" s="80"/>
    </row>
    <row r="14" spans="1:9" ht="13.5">
      <c r="A14" s="102" t="s">
        <v>27</v>
      </c>
      <c r="B14" s="100" t="s">
        <v>28</v>
      </c>
      <c r="C14" s="93" t="s">
        <v>26</v>
      </c>
      <c r="D14" s="73"/>
      <c r="E14" s="78"/>
      <c r="F14" s="79"/>
      <c r="G14" s="73"/>
      <c r="H14" s="74"/>
      <c r="I14" s="80"/>
    </row>
    <row r="15" spans="1:9" ht="13.5">
      <c r="A15" s="102"/>
      <c r="B15" s="100"/>
      <c r="C15" s="94" t="s">
        <v>25</v>
      </c>
      <c r="D15" s="73"/>
      <c r="E15" s="78"/>
      <c r="F15" s="79"/>
      <c r="G15" s="73"/>
      <c r="H15" s="74"/>
      <c r="I15" s="80"/>
    </row>
    <row r="16" spans="1:9" ht="13.5">
      <c r="A16" s="102" t="s">
        <v>30</v>
      </c>
      <c r="B16" s="100" t="s">
        <v>31</v>
      </c>
      <c r="C16" s="93" t="s">
        <v>29</v>
      </c>
      <c r="D16" s="73"/>
      <c r="E16" s="78"/>
      <c r="F16" s="79"/>
      <c r="G16" s="73"/>
      <c r="H16" s="74"/>
      <c r="I16" s="80"/>
    </row>
    <row r="17" spans="1:9" ht="13.5">
      <c r="A17" s="107"/>
      <c r="B17" s="108"/>
      <c r="C17" s="95" t="s">
        <v>25</v>
      </c>
      <c r="D17" s="73"/>
      <c r="E17" s="78"/>
      <c r="F17" s="79"/>
      <c r="G17" s="73"/>
      <c r="H17" s="74"/>
      <c r="I17" s="80"/>
    </row>
    <row r="18" spans="3:9" ht="13.5">
      <c r="C18" s="96" t="s">
        <v>33</v>
      </c>
      <c r="D18" s="73"/>
      <c r="E18" s="78"/>
      <c r="F18" s="79"/>
      <c r="G18" s="73"/>
      <c r="H18" s="74"/>
      <c r="I18" s="80"/>
    </row>
    <row r="19" spans="1:9" ht="13.5">
      <c r="A19" s="103" t="s">
        <v>32</v>
      </c>
      <c r="D19" s="73"/>
      <c r="E19" s="78"/>
      <c r="F19" s="79"/>
      <c r="G19" s="73"/>
      <c r="H19" s="74"/>
      <c r="I19" s="80"/>
    </row>
    <row r="20" spans="1:9" ht="13.5">
      <c r="A20" s="103"/>
      <c r="D20" s="73"/>
      <c r="E20" s="78"/>
      <c r="F20" s="79"/>
      <c r="G20" s="73"/>
      <c r="H20" s="74"/>
      <c r="I20" s="80"/>
    </row>
    <row r="21" spans="1:9" ht="13.5">
      <c r="A21" s="91" t="s">
        <v>34</v>
      </c>
      <c r="D21" s="73"/>
      <c r="E21" s="78"/>
      <c r="F21" s="79"/>
      <c r="G21" s="73"/>
      <c r="H21" s="74"/>
      <c r="I21" s="80"/>
    </row>
    <row r="22" spans="4:9" ht="13.5">
      <c r="D22" s="73"/>
      <c r="E22" s="78"/>
      <c r="F22" s="79"/>
      <c r="G22" s="73"/>
      <c r="H22" s="74"/>
      <c r="I22" s="80"/>
    </row>
    <row r="23" spans="4:9" ht="13.5">
      <c r="D23" s="73"/>
      <c r="E23" s="78"/>
      <c r="F23" s="79"/>
      <c r="G23" s="73"/>
      <c r="H23" s="74"/>
      <c r="I23" s="80"/>
    </row>
    <row r="24" spans="4:9" ht="13.5">
      <c r="D24" s="73"/>
      <c r="E24" s="78"/>
      <c r="F24" s="79"/>
      <c r="G24" s="73"/>
      <c r="H24" s="74"/>
      <c r="I24" s="80"/>
    </row>
    <row r="25" spans="2:9" ht="13.5">
      <c r="B25" s="91" t="s">
        <v>35</v>
      </c>
      <c r="D25" s="73"/>
      <c r="E25" s="78"/>
      <c r="F25" s="79"/>
      <c r="G25" s="73"/>
      <c r="H25" s="74"/>
      <c r="I25" s="80"/>
    </row>
    <row r="26" spans="2:9" ht="13.5">
      <c r="B26" s="97" t="s">
        <v>38</v>
      </c>
      <c r="D26" s="73"/>
      <c r="E26" s="78"/>
      <c r="F26" s="79"/>
      <c r="G26" s="73"/>
      <c r="H26" s="74"/>
      <c r="I26" s="80"/>
    </row>
    <row r="27" spans="4:9" ht="13.5">
      <c r="D27" s="73"/>
      <c r="E27" s="78"/>
      <c r="F27" s="79"/>
      <c r="G27" s="73"/>
      <c r="H27" s="74"/>
      <c r="I27" s="80"/>
    </row>
    <row r="28" spans="2:9" ht="13.5">
      <c r="B28" s="91" t="s">
        <v>36</v>
      </c>
      <c r="D28" s="73"/>
      <c r="E28" s="78"/>
      <c r="F28" s="79"/>
      <c r="G28" s="73"/>
      <c r="H28" s="74"/>
      <c r="I28" s="80"/>
    </row>
    <row r="29" spans="2:9" ht="13.5">
      <c r="B29" s="91" t="s">
        <v>37</v>
      </c>
      <c r="D29" s="73"/>
      <c r="E29" s="78"/>
      <c r="F29" s="79"/>
      <c r="G29" s="73"/>
      <c r="H29" s="74"/>
      <c r="I29" s="80"/>
    </row>
    <row r="30" spans="2:9" ht="13.5">
      <c r="B30" s="97" t="s">
        <v>39</v>
      </c>
      <c r="D30" s="73"/>
      <c r="E30" s="78"/>
      <c r="F30" s="79"/>
      <c r="G30" s="73"/>
      <c r="H30" s="74"/>
      <c r="I30" s="80"/>
    </row>
    <row r="31" spans="2:9" ht="13.5">
      <c r="B31" s="97" t="s">
        <v>40</v>
      </c>
      <c r="D31" s="73"/>
      <c r="E31" s="78"/>
      <c r="F31" s="79"/>
      <c r="G31" s="73"/>
      <c r="H31" s="74"/>
      <c r="I31" s="80"/>
    </row>
    <row r="32" spans="4:9" ht="13.5">
      <c r="D32" s="73"/>
      <c r="E32" s="78"/>
      <c r="F32" s="79"/>
      <c r="G32" s="73"/>
      <c r="H32" s="74"/>
      <c r="I32" s="80"/>
    </row>
    <row r="33" spans="2:9" ht="13.5">
      <c r="B33" s="91" t="s">
        <v>41</v>
      </c>
      <c r="D33" s="73"/>
      <c r="E33" s="78"/>
      <c r="F33" s="79"/>
      <c r="G33" s="73"/>
      <c r="H33" s="74"/>
      <c r="I33" s="80"/>
    </row>
    <row r="34" spans="2:9" ht="13.5">
      <c r="B34" s="91" t="s">
        <v>42</v>
      </c>
      <c r="D34" s="73"/>
      <c r="E34" s="78"/>
      <c r="F34" s="79"/>
      <c r="G34" s="73"/>
      <c r="H34" s="74"/>
      <c r="I34" s="80"/>
    </row>
    <row r="35" spans="2:9" ht="13.5">
      <c r="B35" s="91" t="s">
        <v>43</v>
      </c>
      <c r="D35" s="73"/>
      <c r="E35" s="78"/>
      <c r="F35" s="79"/>
      <c r="G35" s="73"/>
      <c r="H35" s="74"/>
      <c r="I35" s="80"/>
    </row>
    <row r="36" spans="2:9" ht="13.5">
      <c r="B36" s="91" t="s">
        <v>44</v>
      </c>
      <c r="D36" s="73"/>
      <c r="E36" s="78"/>
      <c r="F36" s="79"/>
      <c r="G36" s="73"/>
      <c r="H36" s="74"/>
      <c r="I36" s="80"/>
    </row>
    <row r="37" spans="2:9" ht="13.5">
      <c r="B37" s="97" t="s">
        <v>45</v>
      </c>
      <c r="D37" s="73"/>
      <c r="E37" s="78"/>
      <c r="F37" s="79"/>
      <c r="G37" s="73"/>
      <c r="H37" s="74"/>
      <c r="I37" s="80"/>
    </row>
    <row r="38" spans="2:9" ht="13.5">
      <c r="B38" s="97" t="s">
        <v>46</v>
      </c>
      <c r="D38" s="73"/>
      <c r="E38" s="78"/>
      <c r="F38" s="79"/>
      <c r="G38" s="73"/>
      <c r="H38" s="74"/>
      <c r="I38" s="80"/>
    </row>
    <row r="39" spans="4:9" ht="13.5">
      <c r="D39" s="73"/>
      <c r="E39" s="78"/>
      <c r="F39" s="79"/>
      <c r="G39" s="73"/>
      <c r="H39" s="74"/>
      <c r="I39" s="80"/>
    </row>
    <row r="40" spans="1:9" ht="13.5">
      <c r="A40" s="98" t="s">
        <v>47</v>
      </c>
      <c r="B40" s="99" t="s">
        <v>48</v>
      </c>
      <c r="D40" s="73"/>
      <c r="E40" s="78"/>
      <c r="F40" s="79"/>
      <c r="G40" s="73"/>
      <c r="H40" s="74"/>
      <c r="I40" s="80"/>
    </row>
    <row r="41" spans="1:9" ht="13.5">
      <c r="A41" s="98"/>
      <c r="B41" s="99" t="s">
        <v>49</v>
      </c>
      <c r="D41" s="73"/>
      <c r="E41" s="78"/>
      <c r="F41" s="79"/>
      <c r="G41" s="73"/>
      <c r="H41" s="74"/>
      <c r="I41" s="80"/>
    </row>
    <row r="42" spans="2:9" ht="13.5">
      <c r="B42" s="99" t="s">
        <v>50</v>
      </c>
      <c r="D42" s="73"/>
      <c r="E42" s="78"/>
      <c r="F42" s="79"/>
      <c r="G42" s="73"/>
      <c r="H42" s="74"/>
      <c r="I42" s="80"/>
    </row>
    <row r="43" spans="4:9" ht="13.5">
      <c r="D43" s="73"/>
      <c r="E43" s="78"/>
      <c r="F43" s="79"/>
      <c r="G43" s="73"/>
      <c r="H43" s="74"/>
      <c r="I43" s="80"/>
    </row>
    <row r="44" spans="4:9" ht="13.5">
      <c r="D44" s="73"/>
      <c r="E44" s="78"/>
      <c r="F44" s="79"/>
      <c r="G44" s="73"/>
      <c r="H44" s="74"/>
      <c r="I44" s="80"/>
    </row>
    <row r="45" spans="4:9" ht="13.5">
      <c r="D45" s="73"/>
      <c r="E45" s="78"/>
      <c r="F45" s="79"/>
      <c r="G45" s="73"/>
      <c r="H45" s="74"/>
      <c r="I45" s="80"/>
    </row>
    <row r="46" spans="4:9" ht="13.5">
      <c r="D46" s="73"/>
      <c r="E46" s="78"/>
      <c r="F46" s="79"/>
      <c r="G46" s="73"/>
      <c r="H46" s="74"/>
      <c r="I46" s="80"/>
    </row>
    <row r="47" spans="4:9" ht="13.5">
      <c r="D47" s="73"/>
      <c r="E47" s="78"/>
      <c r="F47" s="79"/>
      <c r="G47" s="73"/>
      <c r="H47" s="74"/>
      <c r="I47" s="80"/>
    </row>
    <row r="48" spans="4:9" ht="13.5">
      <c r="D48" s="73"/>
      <c r="E48" s="78"/>
      <c r="F48" s="79"/>
      <c r="G48" s="73"/>
      <c r="H48" s="74"/>
      <c r="I48" s="80"/>
    </row>
    <row r="49" spans="4:9" ht="13.5">
      <c r="D49" s="73"/>
      <c r="E49" s="78"/>
      <c r="F49" s="79"/>
      <c r="G49" s="73"/>
      <c r="H49" s="74"/>
      <c r="I49" s="80"/>
    </row>
    <row r="50" spans="4:9" ht="13.5">
      <c r="D50" s="73"/>
      <c r="E50" s="78"/>
      <c r="F50" s="79"/>
      <c r="G50" s="73"/>
      <c r="H50" s="74"/>
      <c r="I50" s="80"/>
    </row>
  </sheetData>
  <sheetProtection password="CA0D" sheet="1" objects="1" scenarios="1" selectLockedCells="1"/>
  <mergeCells count="14">
    <mergeCell ref="B16:B17"/>
    <mergeCell ref="A12:A13"/>
    <mergeCell ref="B12:B13"/>
    <mergeCell ref="A10:A11"/>
    <mergeCell ref="B10:B11"/>
    <mergeCell ref="C10:C11"/>
    <mergeCell ref="A14:A15"/>
    <mergeCell ref="B14:B15"/>
    <mergeCell ref="A6:A7"/>
    <mergeCell ref="A19:A20"/>
    <mergeCell ref="A8:A9"/>
    <mergeCell ref="B8:B9"/>
    <mergeCell ref="C8:C9"/>
    <mergeCell ref="A16:A17"/>
  </mergeCells>
  <dataValidations count="1">
    <dataValidation allowBlank="1" showInputMessage="1" showErrorMessage="1" imeMode="off" sqref="E1:E5"/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V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2.00390625" style="58" customWidth="1"/>
    <col min="2" max="2" width="18.625" style="65" customWidth="1"/>
    <col min="3" max="3" width="11.875" style="66" customWidth="1"/>
    <col min="4" max="4" width="8.75390625" style="65" customWidth="1"/>
    <col min="5" max="5" width="2.50390625" style="66" customWidth="1"/>
    <col min="6" max="6" width="9.625" style="65" customWidth="1"/>
    <col min="7" max="7" width="2.25390625" style="66" customWidth="1"/>
    <col min="8" max="8" width="9.625" style="67" customWidth="1"/>
    <col min="9" max="9" width="8.625" style="65" customWidth="1"/>
    <col min="10" max="10" width="10.50390625" style="68" customWidth="1"/>
    <col min="11" max="11" width="9.625" style="65" customWidth="1"/>
    <col min="12" max="13" width="8.625" style="58" customWidth="1"/>
    <col min="14" max="14" width="10.00390625" style="58" customWidth="1"/>
    <col min="15" max="15" width="9.75390625" style="58" customWidth="1"/>
    <col min="16" max="16" width="9.625" style="58" customWidth="1"/>
    <col min="17" max="18" width="10.00390625" style="58" customWidth="1"/>
    <col min="19" max="19" width="9.625" style="58" customWidth="1"/>
    <col min="20" max="16384" width="9.00390625" style="58" customWidth="1"/>
  </cols>
  <sheetData>
    <row r="1" spans="2:11" ht="15" customHeight="1">
      <c r="B1" s="54" t="s">
        <v>6</v>
      </c>
      <c r="C1" s="55" t="s">
        <v>7</v>
      </c>
      <c r="D1" s="56" t="s">
        <v>8</v>
      </c>
      <c r="E1" s="55" t="s">
        <v>10</v>
      </c>
      <c r="F1" s="56" t="s">
        <v>9</v>
      </c>
      <c r="G1" s="55" t="s">
        <v>10</v>
      </c>
      <c r="H1" s="56" t="s">
        <v>1</v>
      </c>
      <c r="I1" s="56" t="s">
        <v>11</v>
      </c>
      <c r="J1" s="55" t="s">
        <v>12</v>
      </c>
      <c r="K1" s="57" t="s">
        <v>13</v>
      </c>
    </row>
    <row r="2" spans="2:22" ht="30" customHeight="1">
      <c r="B2" s="1" t="s">
        <v>57</v>
      </c>
      <c r="C2" s="59">
        <f>IF(B2="","",VLOOKUP(B2,'使い方'!$D$2:$E$198,2,0))</f>
        <v>0</v>
      </c>
      <c r="D2" s="2">
        <v>1</v>
      </c>
      <c r="E2" s="37" t="str">
        <f>IF(D2="","","ｘ")</f>
        <v>ｘ</v>
      </c>
      <c r="F2" s="3">
        <v>150</v>
      </c>
      <c r="G2" s="60" t="str">
        <f>IF(H2="","","ｘ")</f>
        <v>ｘ</v>
      </c>
      <c r="H2" s="4">
        <v>914</v>
      </c>
      <c r="I2" s="5"/>
      <c r="J2" s="52">
        <f>IF(D2="","",Jrnd2(Jrnd2(Jrnd2(D2*7.85,4)+VLOOKUP(B2,'使い方'!$D$2:$F$198,3,0),4)*IF(AND(F2=3,H2=6),Jrnd2(914*1829/1000000,4),IF(AND(F2=4,H2=8),Jrnd2(1219*2438/1000000,4),IF(AND(F2=5,H2=10),Jrnd2(1524*3048/1000000,4),Jrnd2(F2*H2/1000000,4)))),3))</f>
        <v>1.08</v>
      </c>
      <c r="K2" s="61">
        <f>IF(I2="","",ROUND(I2*J2,0))</f>
      </c>
      <c r="L2" s="62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30" customHeight="1">
      <c r="B3" s="1"/>
      <c r="C3" s="59">
        <f>IF(B3="","",VLOOKUP(B3,'使い方'!$D$2:$E$198,2,0))</f>
      </c>
      <c r="D3" s="2"/>
      <c r="E3" s="37">
        <f>IF(D3="","","ｘ")</f>
      </c>
      <c r="F3" s="3"/>
      <c r="G3" s="60">
        <f>IF(H3="","","ｘ")</f>
      </c>
      <c r="H3" s="4"/>
      <c r="I3" s="6"/>
      <c r="J3" s="52">
        <f>IF(D3="","",Jrnd2(Jrnd2(Jrnd2(D3*7.85,4)+VLOOKUP(B3,'使い方'!$D$2:$F$198,3,0),4)*IF(AND(F3=3,H3=6),Jrnd2(914*1829/1000000,4),IF(AND(F3=4,H3=8),Jrnd2(1219*2438/1000000,4),IF(AND(F3=5,H3=10),Jrnd2(1524*3048/1000000,4),Jrnd2(F3*H3/1000000,4)))),3))</f>
      </c>
      <c r="K3" s="61">
        <f aca="true" t="shared" si="0" ref="K3:K11">IF(I3="","",ROUND(I3*J3,0))</f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2" ht="30" customHeight="1">
      <c r="B4" s="1"/>
      <c r="C4" s="59">
        <f>IF(B4="","",VLOOKUP(B4,'使い方'!$D$2:$E$198,2,0))</f>
      </c>
      <c r="D4" s="2"/>
      <c r="E4" s="37">
        <f>IF(D4="","","ｘ")</f>
      </c>
      <c r="F4" s="3"/>
      <c r="G4" s="60">
        <f>IF(H4="","","ｘ")</f>
      </c>
      <c r="H4" s="4"/>
      <c r="I4" s="6"/>
      <c r="J4" s="52">
        <f>IF(D4="","",Jrnd2(Jrnd2(Jrnd2(D4*7.85,4)+VLOOKUP(B4,'使い方'!$D$2:$F$198,3,0),4)*IF(AND(F4=3,H4=6),Jrnd2(914*1829/1000000,4),IF(AND(F4=4,H4=8),Jrnd2(1219*2438/1000000,4),IF(AND(F4=5,H4=10),Jrnd2(1524*3048/1000000,4),Jrnd2(F4*H4/1000000,4)))),3))</f>
      </c>
      <c r="K4" s="61">
        <f t="shared" si="0"/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30" customHeight="1">
      <c r="B5" s="1"/>
      <c r="C5" s="59">
        <f>IF(B5="","",VLOOKUP(B5,'使い方'!$D$2:$E$198,2,0))</f>
      </c>
      <c r="D5" s="2"/>
      <c r="E5" s="37">
        <f>IF(D5="","","ｘ")</f>
      </c>
      <c r="F5" s="3"/>
      <c r="G5" s="60">
        <f>IF(H5="","","ｘ")</f>
      </c>
      <c r="H5" s="4"/>
      <c r="I5" s="6"/>
      <c r="J5" s="52">
        <f>IF(D5="","",Jrnd2(Jrnd2(Jrnd2(D5*7.85,4)+VLOOKUP(B5,'使い方'!$D$2:$F$198,3,0),4)*IF(AND(F5=3,H5=6),Jrnd2(914*1829/1000000,4),IF(AND(F5=4,H5=8),Jrnd2(1219*2438/1000000,4),IF(AND(F5=5,H5=10),Jrnd2(1524*3048/1000000,4),Jrnd2(F5*H5/1000000,4)))),3))</f>
      </c>
      <c r="K5" s="61">
        <f t="shared" si="0"/>
      </c>
      <c r="L5" s="11"/>
      <c r="M5" s="11"/>
      <c r="N5" s="11"/>
      <c r="O5" s="11"/>
      <c r="P5" s="11"/>
      <c r="Q5" s="11">
        <f>IF(H5="","",SUM(#REF!)/#REF!)</f>
      </c>
      <c r="R5" s="11"/>
      <c r="S5" s="11"/>
      <c r="T5" s="11"/>
      <c r="U5" s="11"/>
      <c r="V5" s="11"/>
    </row>
    <row r="6" spans="2:22" ht="30" customHeight="1">
      <c r="B6" s="1"/>
      <c r="C6" s="59">
        <f>IF(B6="","",VLOOKUP(B6,'使い方'!$D$2:$E$198,2,0))</f>
      </c>
      <c r="D6" s="2"/>
      <c r="E6" s="37">
        <f aca="true" t="shared" si="1" ref="E6:E11">IF(D6="","","ｘ")</f>
      </c>
      <c r="F6" s="3"/>
      <c r="G6" s="60">
        <f aca="true" t="shared" si="2" ref="G6:G11">IF(H6="","","ｘ")</f>
      </c>
      <c r="H6" s="4"/>
      <c r="I6" s="6"/>
      <c r="J6" s="52">
        <f>IF(D6="","",Jrnd2(Jrnd2(Jrnd2(D6*7.85,4)+VLOOKUP(B6,'使い方'!$D$2:$F$198,3,0),4)*IF(AND(F6=3,H6=6),Jrnd2(914*1829/1000000,4),IF(AND(F6=4,H6=8),Jrnd2(1219*2438/1000000,4),IF(AND(F6=5,H6=10),Jrnd2(1524*3048/1000000,4),Jrnd2(F6*H6/1000000,4)))),3))</f>
      </c>
      <c r="K6" s="61">
        <f t="shared" si="0"/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30" customHeight="1">
      <c r="B7" s="1"/>
      <c r="C7" s="59">
        <f>IF(B7="","",VLOOKUP(B7,'使い方'!$D$2:$E$198,2,0))</f>
      </c>
      <c r="D7" s="2"/>
      <c r="E7" s="37">
        <f t="shared" si="1"/>
      </c>
      <c r="F7" s="3"/>
      <c r="G7" s="60">
        <f t="shared" si="2"/>
      </c>
      <c r="H7" s="4"/>
      <c r="I7" s="6"/>
      <c r="J7" s="52">
        <f>IF(D7="","",Jrnd2(Jrnd2(Jrnd2(D7*7.85,4)+VLOOKUP(B7,'使い方'!$D$2:$F$198,3,0),4)*IF(AND(F7=3,H7=6),Jrnd2(914*1829/1000000,4),IF(AND(F7=4,H7=8),Jrnd2(1219*2438/1000000,4),IF(AND(F7=5,H7=10),Jrnd2(1524*3048/1000000,4),Jrnd2(F7*H7/1000000,4)))),3))</f>
      </c>
      <c r="K7" s="61">
        <f t="shared" si="0"/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30" customHeight="1">
      <c r="B8" s="1"/>
      <c r="C8" s="59">
        <f>IF(B8="","",VLOOKUP(B8,'使い方'!$D$2:$E$198,2,0))</f>
      </c>
      <c r="D8" s="2"/>
      <c r="E8" s="37">
        <f t="shared" si="1"/>
      </c>
      <c r="F8" s="3"/>
      <c r="G8" s="60">
        <f t="shared" si="2"/>
      </c>
      <c r="H8" s="4"/>
      <c r="I8" s="6"/>
      <c r="J8" s="52">
        <f>IF(D8="","",Jrnd2(Jrnd2(Jrnd2(D8*7.85,4)+VLOOKUP(B8,'使い方'!$D$2:$F$198,3,0),4)*IF(AND(F8=3,H8=6),Jrnd2(914*1829/1000000,4),IF(AND(F8=4,H8=8),Jrnd2(1219*2438/1000000,4),IF(AND(F8=5,H8=10),Jrnd2(1524*3048/1000000,4),Jrnd2(F8*H8/1000000,4)))),3))</f>
      </c>
      <c r="K8" s="61">
        <f t="shared" si="0"/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19" s="11" customFormat="1" ht="24" customHeight="1">
      <c r="B9" s="1"/>
      <c r="C9" s="59">
        <f>IF(B9="","",VLOOKUP(B9,'使い方'!$D$2:$E$198,2,0))</f>
      </c>
      <c r="D9" s="2"/>
      <c r="E9" s="38">
        <f t="shared" si="1"/>
      </c>
      <c r="F9" s="3"/>
      <c r="G9" s="38">
        <f t="shared" si="2"/>
      </c>
      <c r="H9" s="4"/>
      <c r="I9" s="7"/>
      <c r="J9" s="52">
        <f>IF(D9="","",Jrnd2(Jrnd2(Jrnd2(D9*7.85,4)+VLOOKUP(B9,'使い方'!$D$2:$F$198,3,0),4)*IF(AND(F9=3,H9=6),Jrnd2(914*1829/1000000,4),IF(AND(F9=4,H9=8),Jrnd2(1219*2438/1000000,4),IF(AND(F9=5,H9=10),Jrnd2(1524*3048/1000000,4),Jrnd2(F9*H9/1000000,4)))),3))</f>
      </c>
      <c r="K9" s="61">
        <f t="shared" si="0"/>
      </c>
      <c r="L9" s="8"/>
      <c r="M9" s="8"/>
      <c r="N9" s="8"/>
      <c r="O9" s="8"/>
      <c r="P9" s="9"/>
      <c r="Q9" s="9"/>
      <c r="R9" s="10"/>
      <c r="S9" s="8"/>
    </row>
    <row r="10" spans="2:19" s="11" customFormat="1" ht="24" customHeight="1">
      <c r="B10" s="1"/>
      <c r="C10" s="59">
        <f>IF(B10="","",VLOOKUP(B10,'使い方'!$D$2:$E$198,2,0))</f>
      </c>
      <c r="D10" s="2"/>
      <c r="E10" s="39">
        <f t="shared" si="1"/>
      </c>
      <c r="F10" s="3"/>
      <c r="G10" s="46">
        <f t="shared" si="2"/>
      </c>
      <c r="H10" s="4"/>
      <c r="I10" s="12"/>
      <c r="J10" s="52">
        <f>IF(D10="","",Jrnd2(Jrnd2(Jrnd2(D10*7.85,4)+VLOOKUP(B10,'使い方'!$D$2:$F$198,3,0),4)*IF(AND(F10=3,H10=6),Jrnd2(914*1829/1000000,4),IF(AND(F10=4,H10=8),Jrnd2(1219*2438/1000000,4),IF(AND(F10=5,H10=10),Jrnd2(1524*3048/1000000,4),Jrnd2(F10*H10/1000000,4)))),3))</f>
      </c>
      <c r="K10" s="61">
        <f t="shared" si="0"/>
      </c>
      <c r="L10" s="8"/>
      <c r="M10" s="8"/>
      <c r="N10" s="8"/>
      <c r="O10" s="8"/>
      <c r="P10" s="13"/>
      <c r="Q10" s="9"/>
      <c r="R10" s="9"/>
      <c r="S10" s="8"/>
    </row>
    <row r="11" spans="2:19" s="11" customFormat="1" ht="24" customHeight="1">
      <c r="B11" s="1"/>
      <c r="C11" s="59">
        <f>IF(B11="","",VLOOKUP(B11,'使い方'!$D$2:$E$198,2,0))</f>
      </c>
      <c r="D11" s="2"/>
      <c r="E11" s="39">
        <f t="shared" si="1"/>
      </c>
      <c r="F11" s="3"/>
      <c r="G11" s="46">
        <f t="shared" si="2"/>
      </c>
      <c r="H11" s="4"/>
      <c r="I11" s="12"/>
      <c r="J11" s="52">
        <f>IF(D11="","",Jrnd2(Jrnd2(Jrnd2(D11*7.85,4)+VLOOKUP(B11,'使い方'!$D$2:$F$198,3,0),4)*IF(AND(F11=3,H11=6),Jrnd2(914*1829/1000000,4),IF(AND(F11=4,H11=8),Jrnd2(1219*2438/1000000,4),IF(AND(F11=5,H11=10),Jrnd2(1524*3048/1000000,4),Jrnd2(F11*H11/1000000,4)))),3))</f>
      </c>
      <c r="K11" s="61">
        <f t="shared" si="0"/>
      </c>
      <c r="L11" s="14"/>
      <c r="M11" s="14"/>
      <c r="N11" s="15"/>
      <c r="O11" s="14"/>
      <c r="P11" s="16"/>
      <c r="Q11" s="16"/>
      <c r="R11" s="16"/>
      <c r="S11" s="14"/>
    </row>
    <row r="12" spans="2:19" s="11" customFormat="1" ht="24" customHeight="1">
      <c r="B12" s="1"/>
      <c r="C12" s="59">
        <f>IF(B12="","",VLOOKUP(B12,'使い方'!$D$2:$E$198,2,0))</f>
      </c>
      <c r="D12" s="2"/>
      <c r="E12" s="38">
        <f>IF(D12="","","ｘ")</f>
      </c>
      <c r="F12" s="3"/>
      <c r="G12" s="38">
        <f>IF(H12="","","ｘ")</f>
      </c>
      <c r="H12" s="4"/>
      <c r="I12" s="7"/>
      <c r="J12" s="52">
        <f>IF(D12="","",Jrnd2(Jrnd2(Jrnd2(D12*7.85,4)+VLOOKUP(B12,'使い方'!$D$2:$F$198,3,0),4)*IF(AND(F12=3,H12=6),Jrnd2(914*1829/1000000,4),IF(AND(F12=4,H12=8),Jrnd2(1219*2438/1000000,4),IF(AND(F12=5,H12=10),Jrnd2(1524*3048/1000000,4),Jrnd2(F12*H12/1000000,4)))),3))</f>
      </c>
      <c r="K12" s="61">
        <f>IF(I12="","",ROUND(I12*J12,0))</f>
      </c>
      <c r="L12" s="14"/>
      <c r="M12" s="14"/>
      <c r="N12" s="15"/>
      <c r="O12" s="14"/>
      <c r="P12" s="16"/>
      <c r="Q12" s="16"/>
      <c r="R12" s="16"/>
      <c r="S12" s="14"/>
    </row>
    <row r="13" spans="2:19" s="11" customFormat="1" ht="24" customHeight="1">
      <c r="B13" s="1"/>
      <c r="C13" s="59">
        <f>IF(B13="","",VLOOKUP(B13,'使い方'!$D$2:$E$198,2,0))</f>
      </c>
      <c r="D13" s="2"/>
      <c r="E13" s="39">
        <f>IF(D13="","","ｘ")</f>
      </c>
      <c r="F13" s="3"/>
      <c r="G13" s="46">
        <f>IF(H13="","","ｘ")</f>
      </c>
      <c r="H13" s="4"/>
      <c r="I13" s="12"/>
      <c r="J13" s="52">
        <f>IF(D13="","",Jrnd2(Jrnd2(Jrnd2(D13*7.85,4)+VLOOKUP(B13,'使い方'!$D$2:$F$198,3,0),4)*IF(AND(F13=3,H13=6),Jrnd2(914*1829/1000000,4),IF(AND(F13=4,H13=8),Jrnd2(1219*2438/1000000,4),IF(AND(F13=5,H13=10),Jrnd2(1524*3048/1000000,4),Jrnd2(F13*H13/1000000,4)))),3))</f>
      </c>
      <c r="K13" s="61">
        <f>IF(I13="","",ROUND(I13*J13,0))</f>
      </c>
      <c r="L13" s="14"/>
      <c r="M13" s="14"/>
      <c r="N13" s="15"/>
      <c r="O13" s="14"/>
      <c r="P13" s="16"/>
      <c r="Q13" s="16"/>
      <c r="R13" s="16"/>
      <c r="S13" s="14"/>
    </row>
    <row r="14" spans="2:15" s="11" customFormat="1" ht="24" customHeight="1">
      <c r="B14" s="1"/>
      <c r="C14" s="59">
        <f>IF(B14="","",VLOOKUP(B14,'使い方'!$D$2:$E$198,2,0))</f>
      </c>
      <c r="D14" s="2"/>
      <c r="E14" s="39">
        <f>IF(D14="","","ｘ")</f>
      </c>
      <c r="F14" s="3"/>
      <c r="G14" s="46">
        <f>IF(H14="","","ｘ")</f>
      </c>
      <c r="H14" s="4"/>
      <c r="I14" s="12"/>
      <c r="J14" s="52">
        <f>IF(D14="","",Jrnd2(Jrnd2(Jrnd2(D14*7.85,4)+VLOOKUP(B14,'使い方'!$D$2:$F$198,3,0),4)*IF(AND(F14=3,H14=6),Jrnd2(914*1829/1000000,4),IF(AND(F14=4,H14=8),Jrnd2(1219*2438/1000000,4),IF(AND(F14=5,H14=10),Jrnd2(1524*3048/1000000,4),Jrnd2(F14*H14/1000000,4)))),3))</f>
      </c>
      <c r="K14" s="61">
        <f>IF(I14="","",ROUND(I14*J14,0))</f>
      </c>
      <c r="L14" s="17"/>
      <c r="M14" s="18"/>
      <c r="N14" s="18"/>
      <c r="O14" s="19"/>
    </row>
    <row r="15" spans="2:15" s="11" customFormat="1" ht="24" customHeight="1">
      <c r="B15" s="20"/>
      <c r="C15" s="63">
        <f>IF(B15="","",VLOOKUP(B15,'使い方'!$D$2:$E$198,2,0))</f>
      </c>
      <c r="D15" s="21"/>
      <c r="E15" s="40">
        <f>IF(D15="","","ｘ")</f>
      </c>
      <c r="F15" s="22"/>
      <c r="G15" s="40">
        <f>IF(H15="","","ｘ")</f>
      </c>
      <c r="H15" s="23"/>
      <c r="I15" s="24"/>
      <c r="J15" s="53">
        <f>IF(D15="","",Jrnd2(Jrnd2(Jrnd2(D15*7.85,4)+VLOOKUP(B15,'使い方'!$D$2:$F$198,3,0),4)*IF(AND(F15=3,H15=6),Jrnd2(914*1829/1000000,4),IF(AND(F15=4,H15=8),Jrnd2(1219*2438/1000000,4),IF(AND(F15=5,H15=10),Jrnd2(1524*3048/1000000,4),Jrnd2(F15*H15/1000000,4)))),3))</f>
      </c>
      <c r="K15" s="64">
        <f>IF(I15="","",ROUND(I15*J15,0))</f>
      </c>
      <c r="L15" s="17"/>
      <c r="M15" s="18"/>
      <c r="N15" s="18"/>
      <c r="O15" s="19"/>
    </row>
    <row r="16" spans="2:15" s="11" customFormat="1" ht="24" customHeight="1">
      <c r="B16" s="25"/>
      <c r="C16" s="44"/>
      <c r="D16" s="26"/>
      <c r="E16" s="41"/>
      <c r="F16" s="25"/>
      <c r="G16" s="47"/>
      <c r="H16" s="27"/>
      <c r="I16" s="25"/>
      <c r="J16" s="50"/>
      <c r="K16" s="28"/>
      <c r="L16" s="17"/>
      <c r="M16" s="18"/>
      <c r="N16" s="18"/>
      <c r="O16" s="19"/>
    </row>
    <row r="17" spans="2:15" s="11" customFormat="1" ht="24" customHeight="1">
      <c r="B17" s="29"/>
      <c r="C17" s="45"/>
      <c r="D17" s="30"/>
      <c r="E17" s="41"/>
      <c r="F17" s="31"/>
      <c r="G17" s="48"/>
      <c r="H17" s="18"/>
      <c r="I17" s="18"/>
      <c r="J17" s="50"/>
      <c r="K17" s="18"/>
      <c r="L17" s="17"/>
      <c r="M17" s="18"/>
      <c r="N17" s="18"/>
      <c r="O17" s="19"/>
    </row>
    <row r="18" spans="2:12" s="11" customFormat="1" ht="24" customHeight="1">
      <c r="B18" s="32"/>
      <c r="C18" s="45"/>
      <c r="D18" s="30"/>
      <c r="E18" s="42"/>
      <c r="F18" s="18"/>
      <c r="G18" s="49"/>
      <c r="H18" s="18"/>
      <c r="I18" s="18"/>
      <c r="J18" s="50"/>
      <c r="K18" s="18"/>
      <c r="L18" s="17"/>
    </row>
    <row r="19" spans="3:19" s="33" customFormat="1" ht="22.5" customHeight="1">
      <c r="C19" s="43"/>
      <c r="D19" s="34"/>
      <c r="E19" s="43"/>
      <c r="F19" s="34"/>
      <c r="G19" s="43"/>
      <c r="H19" s="15"/>
      <c r="I19" s="34"/>
      <c r="J19" s="51"/>
      <c r="K19" s="34"/>
      <c r="R19" s="35"/>
      <c r="S19" s="36"/>
    </row>
    <row r="20" spans="13:14" ht="18.75">
      <c r="M20" s="69"/>
      <c r="N20" s="69"/>
    </row>
  </sheetData>
  <sheetProtection password="CA0D" sheet="1" objects="1" scenarios="1" selectLockedCells="1"/>
  <conditionalFormatting sqref="B14:D15 G9 E9 G12 G15 E12 E15">
    <cfRule type="cellIs" priority="1" dxfId="1" operator="equal" stopIfTrue="1">
      <formula>"加工できません！"</formula>
    </cfRule>
  </conditionalFormatting>
  <dataValidations count="5">
    <dataValidation type="list" allowBlank="1" showInputMessage="1" sqref="H2:H15">
      <formula1>DB長さ</formula1>
    </dataValidation>
    <dataValidation type="list" allowBlank="1" showInputMessage="1" sqref="B17">
      <formula1>#REF!</formula1>
    </dataValidation>
    <dataValidation type="list" allowBlank="1" showInputMessage="1" sqref="B2:B15">
      <formula1>DB品名規格</formula1>
    </dataValidation>
    <dataValidation type="list" allowBlank="1" showInputMessage="1" showErrorMessage="1" sqref="D2:D15">
      <formula1>DB板厚</formula1>
    </dataValidation>
    <dataValidation type="list" allowBlank="1" showInputMessage="1" sqref="F2:F15">
      <formula1>DB製品幅</formula1>
    </dataValidation>
  </dataValidations>
  <printOptions/>
  <pageMargins left="0.2" right="0" top="0" bottom="0" header="0.5118110236220472" footer="0.2362204724409449"/>
  <pageSetup fitToHeight="1" fitToWidth="1" horizontalDpi="98" verticalDpi="98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古賀オール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HON20</cp:lastModifiedBy>
  <cp:lastPrinted>2010-09-02T07:14:22Z</cp:lastPrinted>
  <dcterms:created xsi:type="dcterms:W3CDTF">2001-01-15T07:03:09Z</dcterms:created>
  <dcterms:modified xsi:type="dcterms:W3CDTF">2019-04-25T06:46:22Z</dcterms:modified>
  <cp:category/>
  <cp:version/>
  <cp:contentType/>
  <cp:contentStatus/>
</cp:coreProperties>
</file>